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RANDOM ABG" sheetId="1" r:id="rId1"/>
    <sheet name="ANSWERS" sheetId="2" r:id="rId2"/>
  </sheets>
  <definedNames>
    <definedName name="acidbase">'ANSWERS'!$N$35:$O$58</definedName>
  </definedNames>
  <calcPr fullCalcOnLoad="1"/>
</workbook>
</file>

<file path=xl/sharedStrings.xml><?xml version="1.0" encoding="utf-8"?>
<sst xmlns="http://schemas.openxmlformats.org/spreadsheetml/2006/main" count="183" uniqueCount="66">
  <si>
    <t>pH</t>
  </si>
  <si>
    <t>ph</t>
  </si>
  <si>
    <t>pco2</t>
  </si>
  <si>
    <t>po2</t>
  </si>
  <si>
    <t>hco3</t>
  </si>
  <si>
    <t>PaCO2</t>
  </si>
  <si>
    <t>HCO3</t>
  </si>
  <si>
    <t>Normal</t>
  </si>
  <si>
    <t>High</t>
  </si>
  <si>
    <t>Fully Compensated Respiratory Acidosis</t>
  </si>
  <si>
    <t>Low</t>
  </si>
  <si>
    <t>Fully Compensated Metabolic Acidosis</t>
  </si>
  <si>
    <t>Uncompensated Respiratory Acidosis</t>
  </si>
  <si>
    <t>Uncompensated Metabolic Acidosis</t>
  </si>
  <si>
    <t>Mixed Acidosis</t>
  </si>
  <si>
    <t>Uncompensated Metabolic Alkalosis</t>
  </si>
  <si>
    <t>Uncompenstated Respiratory Alkalosis</t>
  </si>
  <si>
    <t>Mixed Alkalosis</t>
  </si>
  <si>
    <t>Partially Compensated Respiratory Acidosis</t>
  </si>
  <si>
    <t>Partially Compensated Metabolic Acidosis</t>
  </si>
  <si>
    <t>Partially Compensated Metabolic Alkalosis</t>
  </si>
  <si>
    <t>Partially Compensated Respiratory Alkalosis</t>
  </si>
  <si>
    <t>LOW</t>
  </si>
  <si>
    <t>NORM</t>
  </si>
  <si>
    <t>HIGH</t>
  </si>
  <si>
    <t>Acid-Base Status</t>
  </si>
  <si>
    <r>
      <t>PaCO</t>
    </r>
    <r>
      <rPr>
        <vertAlign val="subscript"/>
        <sz val="46"/>
        <rFont val="Arial"/>
        <family val="2"/>
      </rPr>
      <t>2</t>
    </r>
  </si>
  <si>
    <r>
      <t>HCO</t>
    </r>
    <r>
      <rPr>
        <vertAlign val="subscript"/>
        <sz val="46"/>
        <rFont val="Arial"/>
        <family val="2"/>
      </rPr>
      <t>3</t>
    </r>
    <r>
      <rPr>
        <vertAlign val="superscript"/>
        <sz val="46"/>
        <rFont val="Arial"/>
        <family val="2"/>
      </rPr>
      <t>-</t>
    </r>
  </si>
  <si>
    <r>
      <t>PaO</t>
    </r>
    <r>
      <rPr>
        <vertAlign val="subscript"/>
        <sz val="46"/>
        <rFont val="Arial"/>
        <family val="2"/>
      </rPr>
      <t>2</t>
    </r>
  </si>
  <si>
    <t>PRESS F9 to generate a new ABG result</t>
  </si>
  <si>
    <t>pH2</t>
  </si>
  <si>
    <t>HighHighHighalkalosis</t>
  </si>
  <si>
    <t>alkalosis</t>
  </si>
  <si>
    <t>acidosis</t>
  </si>
  <si>
    <t>HighLowHighalkalosis</t>
  </si>
  <si>
    <t>HighLowNormalalkalosis</t>
  </si>
  <si>
    <t>HighNormalHighalkalosis</t>
  </si>
  <si>
    <t>LowHighHighacidosis</t>
  </si>
  <si>
    <t>LowHighLowacidosis</t>
  </si>
  <si>
    <t>LowHighNormalacidosis</t>
  </si>
  <si>
    <t>LowLowLowacidosis</t>
  </si>
  <si>
    <t>LowNormalLowacidosis</t>
  </si>
  <si>
    <t>NormalHighHighacidosis</t>
  </si>
  <si>
    <t>NormalLowLowacidosis</t>
  </si>
  <si>
    <t>NormalHighHighalkalosis</t>
  </si>
  <si>
    <t>Fully Compensated Metabolic Alkalosis</t>
  </si>
  <si>
    <t>NormalLowLowalkalsosis</t>
  </si>
  <si>
    <t>Fully Compensated Respiratory Alkalosis</t>
  </si>
  <si>
    <t>HighNormalNormal</t>
  </si>
  <si>
    <t>LAB ERROR</t>
  </si>
  <si>
    <t>NormalNormalNormalNormal</t>
  </si>
  <si>
    <t>HighLowLowalkalosis</t>
  </si>
  <si>
    <t>Suspect a Lab Error: Normal PaCO2 and HCO3 with an alkalotic pH.</t>
  </si>
  <si>
    <t>Suspect a Lab Error: Normal PaCO2 and HCO3 with an acidotic pH.</t>
  </si>
  <si>
    <t>NormalNormalHighalkalosis</t>
  </si>
  <si>
    <t>Suspect a Lab Error: A normal PaCO2 and pH should have a normal level of HCO3.</t>
  </si>
  <si>
    <t>NormalLowLowalkalosis</t>
  </si>
  <si>
    <t>HighNormalNormalalkalosis</t>
  </si>
  <si>
    <t>LowNormalNormalacidosis</t>
  </si>
  <si>
    <t>NormalNormalNormalalkalosis</t>
  </si>
  <si>
    <t>NormalNormalNormalacidosis</t>
  </si>
  <si>
    <t>NormalNormalLowacidosis</t>
  </si>
  <si>
    <t>NormalNormalHighacidosis</t>
  </si>
  <si>
    <t>NormalHighNormalacidosis</t>
  </si>
  <si>
    <t>Suspect a Lab Error: A normal HCO3 and pH should have a normal level of PaCO2.</t>
  </si>
  <si>
    <t>NormalLowNormalalkalosis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</si>
</sst>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sz val="46"/>
      <name val="Arial"/>
      <family val="2"/>
    </font>
    <font>
      <vertAlign val="subscript"/>
      <sz val="46"/>
      <name val="Arial"/>
      <family val="2"/>
    </font>
    <font>
      <vertAlign val="superscript"/>
      <sz val="46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164" fontId="3" fillId="2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2" fontId="3" fillId="4" borderId="1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5" borderId="0" xfId="0" applyFont="1" applyFill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150" zoomScaleNormal="150" workbookViewId="0" topLeftCell="A1">
      <selection activeCell="C3" sqref="C3"/>
    </sheetView>
  </sheetViews>
  <sheetFormatPr defaultColWidth="9.140625" defaultRowHeight="12.75"/>
  <cols>
    <col min="1" max="1" width="58.140625" style="7" customWidth="1"/>
    <col min="2" max="2" width="31.8515625" style="7" customWidth="1"/>
    <col min="3" max="16384" width="9.140625" style="7" customWidth="1"/>
  </cols>
  <sheetData>
    <row r="1" spans="1:2" ht="56.25" customHeight="1" thickBot="1">
      <c r="A1" s="5" t="s">
        <v>26</v>
      </c>
      <c r="B1" s="6">
        <f>RANDBETWEEN(15,80)</f>
        <v>21</v>
      </c>
    </row>
    <row r="2" spans="1:2" ht="57" thickBot="1">
      <c r="A2" s="8" t="s">
        <v>0</v>
      </c>
      <c r="B2" s="9">
        <f>IF(B1="","",(6.1+(LOG(B3/(B1*0.0301)))))</f>
        <v>7.714187557643055</v>
      </c>
    </row>
    <row r="3" spans="1:2" ht="65.25" customHeight="1" thickBot="1">
      <c r="A3" s="10" t="s">
        <v>27</v>
      </c>
      <c r="B3" s="6">
        <f>RANDBETWEEN(8,50)</f>
        <v>26</v>
      </c>
    </row>
    <row r="4" spans="1:2" ht="59.25" customHeight="1" thickBot="1">
      <c r="A4" s="11" t="s">
        <v>28</v>
      </c>
      <c r="B4" s="6">
        <f>RANDBETWEEN(30,145)</f>
        <v>126</v>
      </c>
    </row>
    <row r="5" spans="1:2" ht="21.75" customHeight="1">
      <c r="A5" s="14" t="s">
        <v>29</v>
      </c>
      <c r="B5" s="14"/>
    </row>
  </sheetData>
  <mergeCells count="1"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workbookViewId="0" topLeftCell="A1">
      <selection activeCell="A1" sqref="A1:O1"/>
    </sheetView>
  </sheetViews>
  <sheetFormatPr defaultColWidth="9.140625" defaultRowHeight="12.75"/>
  <cols>
    <col min="1" max="1" width="13.00390625" style="0" customWidth="1"/>
    <col min="2" max="2" width="12.140625" style="0" customWidth="1"/>
    <col min="3" max="3" width="5.28125" style="0" bestFit="1" customWidth="1"/>
    <col min="4" max="4" width="6.57421875" style="0" bestFit="1" customWidth="1"/>
    <col min="5" max="5" width="5.421875" style="0" bestFit="1" customWidth="1"/>
    <col min="6" max="7" width="2.00390625" style="0" bestFit="1" customWidth="1"/>
    <col min="8" max="9" width="9.140625" style="2" customWidth="1"/>
    <col min="14" max="14" width="24.8515625" style="0" bestFit="1" customWidth="1"/>
    <col min="15" max="15" width="46.57421875" style="0" customWidth="1"/>
  </cols>
  <sheetData>
    <row r="1" spans="1:15" ht="46.5" customHeight="1">
      <c r="A1" s="15" t="str">
        <f>CONCATENATE(B39," with ",B41)</f>
        <v>Uncompenstated Respiratory Alkalosis with Hyperoxemia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2.25" customHeight="1"/>
    <row r="3" spans="2:15" s="12" customFormat="1" ht="30.75" customHeight="1">
      <c r="B3" s="16">
        <f>IF(B33=7.4,"Note: With a pH of exactly 7.40, the precise determination of a cause of any underlying acid-base disturbance may not be possible without clinical correlation.","")</f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8:9" s="12" customFormat="1" ht="12.75">
      <c r="H4" s="13"/>
      <c r="I4" s="13"/>
    </row>
    <row r="5" spans="8:9" s="12" customFormat="1" ht="12.75">
      <c r="H5" s="13"/>
      <c r="I5" s="13"/>
    </row>
    <row r="6" spans="8:9" s="12" customFormat="1" ht="12.75">
      <c r="H6" s="13"/>
      <c r="I6" s="13"/>
    </row>
    <row r="7" spans="8:9" s="12" customFormat="1" ht="12.75">
      <c r="H7" s="13"/>
      <c r="I7" s="13"/>
    </row>
    <row r="8" spans="8:9" s="12" customFormat="1" ht="12.75">
      <c r="H8" s="13"/>
      <c r="I8" s="13"/>
    </row>
    <row r="9" spans="8:9" s="12" customFormat="1" ht="12.75">
      <c r="H9" s="13"/>
      <c r="I9" s="13"/>
    </row>
    <row r="10" spans="8:9" s="12" customFormat="1" ht="12.75">
      <c r="H10" s="13"/>
      <c r="I10" s="13"/>
    </row>
    <row r="11" spans="8:9" s="12" customFormat="1" ht="12.75">
      <c r="H11" s="13"/>
      <c r="I11" s="13"/>
    </row>
    <row r="12" spans="8:9" s="12" customFormat="1" ht="12.75">
      <c r="H12" s="13"/>
      <c r="I12" s="13"/>
    </row>
    <row r="13" spans="8:9" s="12" customFormat="1" ht="12.75">
      <c r="H13" s="13"/>
      <c r="I13" s="13"/>
    </row>
    <row r="14" spans="8:9" s="12" customFormat="1" ht="12.75">
      <c r="H14" s="13"/>
      <c r="I14" s="13"/>
    </row>
    <row r="15" spans="8:9" s="12" customFormat="1" ht="12.75">
      <c r="H15" s="13"/>
      <c r="I15" s="13"/>
    </row>
    <row r="16" spans="8:9" s="12" customFormat="1" ht="12.75">
      <c r="H16" s="13"/>
      <c r="I16" s="13"/>
    </row>
    <row r="17" spans="8:9" s="12" customFormat="1" ht="12.75">
      <c r="H17" s="13"/>
      <c r="I17" s="13"/>
    </row>
    <row r="18" spans="8:9" s="12" customFormat="1" ht="12.75">
      <c r="H18" s="13"/>
      <c r="I18" s="13"/>
    </row>
    <row r="19" spans="8:9" s="12" customFormat="1" ht="12.75">
      <c r="H19" s="13"/>
      <c r="I19" s="13"/>
    </row>
    <row r="20" spans="8:9" s="12" customFormat="1" ht="12.75">
      <c r="H20" s="13"/>
      <c r="I20" s="13"/>
    </row>
    <row r="21" spans="8:9" s="12" customFormat="1" ht="12.75">
      <c r="H21" s="13"/>
      <c r="I21" s="13"/>
    </row>
    <row r="22" spans="8:9" s="12" customFormat="1" ht="12.75">
      <c r="H22" s="13"/>
      <c r="I22" s="13"/>
    </row>
    <row r="23" spans="8:9" s="12" customFormat="1" ht="12.75">
      <c r="H23" s="13"/>
      <c r="I23" s="13"/>
    </row>
    <row r="24" spans="8:9" s="12" customFormat="1" ht="12.75">
      <c r="H24" s="13"/>
      <c r="I24" s="13"/>
    </row>
    <row r="25" spans="1:24" ht="12.75">
      <c r="A25" s="12"/>
      <c r="B25" s="12"/>
      <c r="C25" s="12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12"/>
      <c r="B26" s="12"/>
      <c r="C26" s="12"/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12"/>
      <c r="B27" s="12"/>
      <c r="C27" s="12"/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>
      <c r="A28" s="12"/>
      <c r="B28" s="12"/>
      <c r="C28" s="12"/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7" ht="12.75">
      <c r="C31" s="2" t="s">
        <v>22</v>
      </c>
      <c r="D31" s="2" t="s">
        <v>23</v>
      </c>
      <c r="E31" s="2" t="s">
        <v>24</v>
      </c>
      <c r="F31" s="2"/>
      <c r="G31" s="2"/>
    </row>
    <row r="33" spans="1:9" ht="12.75">
      <c r="A33" t="s">
        <v>1</v>
      </c>
      <c r="B33" s="1">
        <f>ROUND('RANDOM ABG'!B2,2)</f>
        <v>7.71</v>
      </c>
      <c r="C33">
        <f>IF(B33&lt;7.35,1,0)</f>
        <v>0</v>
      </c>
      <c r="D33">
        <f>IF(F33=0,2,0)</f>
        <v>0</v>
      </c>
      <c r="E33">
        <f>IF(B33&gt;7.45,3,0)</f>
        <v>3</v>
      </c>
      <c r="F33">
        <f>C33+E33</f>
        <v>3</v>
      </c>
      <c r="G33">
        <f>MAX(C33:E33)</f>
        <v>3</v>
      </c>
      <c r="H33" s="2" t="str">
        <f>IF(G33=1,"Low",IF(G33=2,"Normal","High"))</f>
        <v>High</v>
      </c>
      <c r="I33" s="2" t="str">
        <f>IF(B33&gt;=7.41,"alkalosis","acidosis")</f>
        <v>alkalosis</v>
      </c>
    </row>
    <row r="34" spans="1:15" ht="12.75">
      <c r="A34" t="s">
        <v>2</v>
      </c>
      <c r="B34">
        <f>ROUND('RANDOM ABG'!B1,0)</f>
        <v>21</v>
      </c>
      <c r="C34">
        <f>IF(B34&lt;35,1,0)</f>
        <v>1</v>
      </c>
      <c r="D34">
        <f>IF(F34=0,2,0)</f>
        <v>0</v>
      </c>
      <c r="E34">
        <f>IF(B34&gt;45,3,0)</f>
        <v>0</v>
      </c>
      <c r="F34">
        <f>C34+E34</f>
        <v>1</v>
      </c>
      <c r="G34">
        <f>MAX(C34:E34)</f>
        <v>1</v>
      </c>
      <c r="H34" s="2" t="str">
        <f>IF(G34=1,"Low",IF(G34=2,"Normal","High"))</f>
        <v>Low</v>
      </c>
      <c r="J34" s="3" t="s">
        <v>1</v>
      </c>
      <c r="K34" s="3" t="s">
        <v>5</v>
      </c>
      <c r="L34" s="3" t="s">
        <v>6</v>
      </c>
      <c r="M34" s="3" t="s">
        <v>30</v>
      </c>
      <c r="N34" s="3"/>
      <c r="O34" s="3" t="s">
        <v>25</v>
      </c>
    </row>
    <row r="35" spans="1:15" ht="12.75">
      <c r="A35" t="s">
        <v>3</v>
      </c>
      <c r="B35">
        <f>ROUND('RANDOM ABG'!B4,0)</f>
        <v>126</v>
      </c>
      <c r="J35" t="s">
        <v>8</v>
      </c>
      <c r="K35" t="s">
        <v>8</v>
      </c>
      <c r="L35" t="s">
        <v>8</v>
      </c>
      <c r="M35" t="s">
        <v>32</v>
      </c>
      <c r="N35" t="s">
        <v>31</v>
      </c>
      <c r="O35" s="4" t="s">
        <v>20</v>
      </c>
    </row>
    <row r="36" spans="1:15" ht="12.75">
      <c r="A36" t="s">
        <v>4</v>
      </c>
      <c r="B36">
        <f>ROUND('RANDOM ABG'!B3,0)</f>
        <v>26</v>
      </c>
      <c r="C36">
        <f>IF(B36&lt;22,1,0)</f>
        <v>0</v>
      </c>
      <c r="D36">
        <f>IF(F36=0,2,0)</f>
        <v>2</v>
      </c>
      <c r="E36">
        <f>IF(B36&gt;26,3,0)</f>
        <v>0</v>
      </c>
      <c r="F36">
        <f>C36+E36</f>
        <v>0</v>
      </c>
      <c r="G36">
        <f>MAX(C36:E36)</f>
        <v>2</v>
      </c>
      <c r="H36" s="2" t="str">
        <f>IF(G36=1,"Low",IF(G36=2,"Normal","High"))</f>
        <v>Normal</v>
      </c>
      <c r="J36" t="s">
        <v>8</v>
      </c>
      <c r="K36" t="s">
        <v>10</v>
      </c>
      <c r="L36" t="s">
        <v>10</v>
      </c>
      <c r="M36" t="s">
        <v>32</v>
      </c>
      <c r="N36" t="s">
        <v>51</v>
      </c>
      <c r="O36" s="4" t="s">
        <v>21</v>
      </c>
    </row>
    <row r="37" spans="10:15" ht="12.75">
      <c r="J37" t="s">
        <v>8</v>
      </c>
      <c r="K37" t="s">
        <v>10</v>
      </c>
      <c r="L37" t="s">
        <v>8</v>
      </c>
      <c r="M37" t="s">
        <v>32</v>
      </c>
      <c r="N37" t="s">
        <v>34</v>
      </c>
      <c r="O37" s="4" t="s">
        <v>17</v>
      </c>
    </row>
    <row r="38" spans="2:15" ht="12.75">
      <c r="B38" t="str">
        <f>CONCATENATE(H33,H34,H36,I33)</f>
        <v>HighLowNormalalkalosis</v>
      </c>
      <c r="J38" t="s">
        <v>8</v>
      </c>
      <c r="K38" t="s">
        <v>10</v>
      </c>
      <c r="L38" t="s">
        <v>7</v>
      </c>
      <c r="M38" t="s">
        <v>32</v>
      </c>
      <c r="N38" t="s">
        <v>35</v>
      </c>
      <c r="O38" s="4" t="s">
        <v>16</v>
      </c>
    </row>
    <row r="39" spans="2:15" ht="12.75">
      <c r="B39" t="str">
        <f>VLOOKUP(B38,acidbase,2,FALSE)</f>
        <v>Uncompenstated Respiratory Alkalosis</v>
      </c>
      <c r="J39" t="s">
        <v>8</v>
      </c>
      <c r="K39" t="s">
        <v>7</v>
      </c>
      <c r="L39" t="s">
        <v>8</v>
      </c>
      <c r="M39" t="s">
        <v>32</v>
      </c>
      <c r="N39" t="s">
        <v>36</v>
      </c>
      <c r="O39" t="s">
        <v>15</v>
      </c>
    </row>
    <row r="40" spans="10:15" ht="12.75">
      <c r="J40" t="s">
        <v>10</v>
      </c>
      <c r="K40" t="s">
        <v>8</v>
      </c>
      <c r="L40" t="s">
        <v>8</v>
      </c>
      <c r="M40" t="s">
        <v>33</v>
      </c>
      <c r="N40" t="s">
        <v>37</v>
      </c>
      <c r="O40" s="4" t="s">
        <v>18</v>
      </c>
    </row>
    <row r="41" spans="2:15" ht="12.75">
      <c r="B41" t="str">
        <f>IF(B35&gt;100,"Hyperoxemia",IF(B35&gt;=80,"Normal Oxygen Levels",IF(B35&gt;=60,"Mild Hypoxemia",IF(B35&gt;=40,"Moderate Hypoxemia","Severe Hypoxemia"))))</f>
        <v>Hyperoxemia</v>
      </c>
      <c r="J41" t="s">
        <v>10</v>
      </c>
      <c r="K41" t="s">
        <v>8</v>
      </c>
      <c r="L41" t="s">
        <v>10</v>
      </c>
      <c r="M41" t="s">
        <v>33</v>
      </c>
      <c r="N41" t="s">
        <v>38</v>
      </c>
      <c r="O41" t="s">
        <v>14</v>
      </c>
    </row>
    <row r="42" spans="10:15" ht="12.75">
      <c r="J42" t="s">
        <v>10</v>
      </c>
      <c r="K42" t="s">
        <v>8</v>
      </c>
      <c r="L42" t="s">
        <v>7</v>
      </c>
      <c r="M42" t="s">
        <v>33</v>
      </c>
      <c r="N42" t="s">
        <v>39</v>
      </c>
      <c r="O42" t="s">
        <v>12</v>
      </c>
    </row>
    <row r="43" spans="10:15" ht="12.75">
      <c r="J43" t="s">
        <v>10</v>
      </c>
      <c r="K43" t="s">
        <v>10</v>
      </c>
      <c r="L43" t="s">
        <v>10</v>
      </c>
      <c r="M43" t="s">
        <v>33</v>
      </c>
      <c r="N43" t="s">
        <v>40</v>
      </c>
      <c r="O43" s="4" t="s">
        <v>19</v>
      </c>
    </row>
    <row r="44" spans="10:15" ht="12.75">
      <c r="J44" t="s">
        <v>10</v>
      </c>
      <c r="K44" t="s">
        <v>7</v>
      </c>
      <c r="L44" t="s">
        <v>10</v>
      </c>
      <c r="M44" t="s">
        <v>33</v>
      </c>
      <c r="N44" t="s">
        <v>41</v>
      </c>
      <c r="O44" t="s">
        <v>13</v>
      </c>
    </row>
    <row r="45" spans="10:15" ht="12.75">
      <c r="J45" t="s">
        <v>7</v>
      </c>
      <c r="K45" t="s">
        <v>8</v>
      </c>
      <c r="L45" t="s">
        <v>8</v>
      </c>
      <c r="M45" t="s">
        <v>32</v>
      </c>
      <c r="N45" t="s">
        <v>44</v>
      </c>
      <c r="O45" t="s">
        <v>45</v>
      </c>
    </row>
    <row r="46" spans="10:15" ht="12.75">
      <c r="J46" t="s">
        <v>7</v>
      </c>
      <c r="K46" t="s">
        <v>10</v>
      </c>
      <c r="L46" t="s">
        <v>10</v>
      </c>
      <c r="M46" t="s">
        <v>32</v>
      </c>
      <c r="N46" t="s">
        <v>56</v>
      </c>
      <c r="O46" t="s">
        <v>47</v>
      </c>
    </row>
    <row r="47" spans="10:15" ht="12.75">
      <c r="J47" t="s">
        <v>7</v>
      </c>
      <c r="K47" t="s">
        <v>8</v>
      </c>
      <c r="L47" t="s">
        <v>8</v>
      </c>
      <c r="M47" t="s">
        <v>33</v>
      </c>
      <c r="N47" t="s">
        <v>42</v>
      </c>
      <c r="O47" t="s">
        <v>9</v>
      </c>
    </row>
    <row r="48" spans="10:15" ht="12.75">
      <c r="J48" t="s">
        <v>7</v>
      </c>
      <c r="K48" t="s">
        <v>10</v>
      </c>
      <c r="L48" t="s">
        <v>10</v>
      </c>
      <c r="M48" t="s">
        <v>33</v>
      </c>
      <c r="N48" t="s">
        <v>43</v>
      </c>
      <c r="O48" t="s">
        <v>11</v>
      </c>
    </row>
    <row r="49" spans="10:15" ht="12.75">
      <c r="J49" t="s">
        <v>10</v>
      </c>
      <c r="K49" t="s">
        <v>7</v>
      </c>
      <c r="L49" t="s">
        <v>7</v>
      </c>
      <c r="M49" t="s">
        <v>33</v>
      </c>
      <c r="N49" t="s">
        <v>58</v>
      </c>
      <c r="O49" t="s">
        <v>53</v>
      </c>
    </row>
    <row r="50" spans="10:15" ht="12.75">
      <c r="J50" t="s">
        <v>7</v>
      </c>
      <c r="K50" t="s">
        <v>10</v>
      </c>
      <c r="L50" t="s">
        <v>7</v>
      </c>
      <c r="M50" t="s">
        <v>32</v>
      </c>
      <c r="N50" t="s">
        <v>65</v>
      </c>
      <c r="O50" t="s">
        <v>64</v>
      </c>
    </row>
    <row r="51" spans="10:15" ht="12.75">
      <c r="J51" t="s">
        <v>7</v>
      </c>
      <c r="K51" t="s">
        <v>8</v>
      </c>
      <c r="L51" t="s">
        <v>7</v>
      </c>
      <c r="M51" t="s">
        <v>33</v>
      </c>
      <c r="N51" t="s">
        <v>63</v>
      </c>
      <c r="O51" t="s">
        <v>64</v>
      </c>
    </row>
    <row r="52" spans="10:15" ht="12.75">
      <c r="J52" t="s">
        <v>7</v>
      </c>
      <c r="K52" t="s">
        <v>7</v>
      </c>
      <c r="L52" t="s">
        <v>10</v>
      </c>
      <c r="M52" t="s">
        <v>33</v>
      </c>
      <c r="N52" t="s">
        <v>61</v>
      </c>
      <c r="O52" t="s">
        <v>55</v>
      </c>
    </row>
    <row r="53" spans="10:15" ht="12.75">
      <c r="J53" t="s">
        <v>7</v>
      </c>
      <c r="K53" t="s">
        <v>7</v>
      </c>
      <c r="L53" t="s">
        <v>8</v>
      </c>
      <c r="M53" t="s">
        <v>33</v>
      </c>
      <c r="N53" t="s">
        <v>62</v>
      </c>
      <c r="O53" t="s">
        <v>55</v>
      </c>
    </row>
    <row r="54" spans="10:15" ht="12.75">
      <c r="J54" t="s">
        <v>7</v>
      </c>
      <c r="K54" t="s">
        <v>7</v>
      </c>
      <c r="L54" t="s">
        <v>8</v>
      </c>
      <c r="M54" t="s">
        <v>32</v>
      </c>
      <c r="N54" t="s">
        <v>54</v>
      </c>
      <c r="O54" t="s">
        <v>55</v>
      </c>
    </row>
    <row r="55" spans="10:15" ht="12.75">
      <c r="J55" t="s">
        <v>8</v>
      </c>
      <c r="K55" t="s">
        <v>7</v>
      </c>
      <c r="L55" t="s">
        <v>7</v>
      </c>
      <c r="M55" t="s">
        <v>32</v>
      </c>
      <c r="N55" t="s">
        <v>57</v>
      </c>
      <c r="O55" t="s">
        <v>52</v>
      </c>
    </row>
    <row r="56" spans="10:15" ht="12.75">
      <c r="J56" t="s">
        <v>7</v>
      </c>
      <c r="K56" t="s">
        <v>7</v>
      </c>
      <c r="L56" t="s">
        <v>7</v>
      </c>
      <c r="M56" t="s">
        <v>32</v>
      </c>
      <c r="N56" t="s">
        <v>59</v>
      </c>
      <c r="O56" t="s">
        <v>7</v>
      </c>
    </row>
    <row r="57" spans="10:15" ht="12.75">
      <c r="J57" t="s">
        <v>7</v>
      </c>
      <c r="K57" t="s">
        <v>7</v>
      </c>
      <c r="L57" t="s">
        <v>7</v>
      </c>
      <c r="M57" t="s">
        <v>33</v>
      </c>
      <c r="N57" t="s">
        <v>60</v>
      </c>
      <c r="O57" t="s">
        <v>7</v>
      </c>
    </row>
    <row r="58" spans="10:15" ht="12.75">
      <c r="J58" t="s">
        <v>7</v>
      </c>
      <c r="K58" t="s">
        <v>7</v>
      </c>
      <c r="L58" t="s">
        <v>7</v>
      </c>
      <c r="M58" t="s">
        <v>7</v>
      </c>
      <c r="N58" t="s">
        <v>50</v>
      </c>
      <c r="O58" t="s">
        <v>7</v>
      </c>
    </row>
    <row r="61" spans="10:15" ht="12.75">
      <c r="J61" t="s">
        <v>7</v>
      </c>
      <c r="K61" t="s">
        <v>8</v>
      </c>
      <c r="L61" t="s">
        <v>8</v>
      </c>
      <c r="M61" t="s">
        <v>32</v>
      </c>
      <c r="N61" t="s">
        <v>44</v>
      </c>
      <c r="O61" t="s">
        <v>45</v>
      </c>
    </row>
    <row r="62" spans="10:15" ht="12.75">
      <c r="J62" t="s">
        <v>7</v>
      </c>
      <c r="K62" t="s">
        <v>10</v>
      </c>
      <c r="L62" t="s">
        <v>10</v>
      </c>
      <c r="M62" t="s">
        <v>32</v>
      </c>
      <c r="N62" t="s">
        <v>46</v>
      </c>
      <c r="O62" t="s">
        <v>47</v>
      </c>
    </row>
    <row r="63" spans="10:13" ht="12.75">
      <c r="J63" t="s">
        <v>7</v>
      </c>
      <c r="K63" t="s">
        <v>7</v>
      </c>
      <c r="L63" t="s">
        <v>8</v>
      </c>
      <c r="M63" t="s">
        <v>32</v>
      </c>
    </row>
    <row r="64" spans="10:15" ht="12.75">
      <c r="J64" t="s">
        <v>8</v>
      </c>
      <c r="K64" t="s">
        <v>7</v>
      </c>
      <c r="L64" t="s">
        <v>7</v>
      </c>
      <c r="M64" t="s">
        <v>32</v>
      </c>
      <c r="N64" t="s">
        <v>48</v>
      </c>
      <c r="O64" t="s">
        <v>49</v>
      </c>
    </row>
  </sheetData>
  <mergeCells count="2">
    <mergeCell ref="A1:O1"/>
    <mergeCell ref="B3:O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 Zahodnic</dc:creator>
  <cp:keywords/>
  <dc:description/>
  <cp:lastModifiedBy>Rick Zahodnic</cp:lastModifiedBy>
  <dcterms:created xsi:type="dcterms:W3CDTF">2004-11-09T17:53:19Z</dcterms:created>
  <dcterms:modified xsi:type="dcterms:W3CDTF">2009-10-08T17:46:56Z</dcterms:modified>
  <cp:category/>
  <cp:version/>
  <cp:contentType/>
  <cp:contentStatus/>
</cp:coreProperties>
</file>